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as Fricke\Documents\Modellbau\Rapporteur\CdM 2020 Toulouse\Sélection\"/>
    </mc:Choice>
  </mc:AlternateContent>
  <xr:revisionPtr revIDLastSave="0" documentId="13_ncr:1_{776C423C-6091-435D-A066-D4A3FA45F2A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Euroto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R21" i="1" l="1"/>
  <c r="R22" i="1"/>
  <c r="R23" i="1"/>
  <c r="R24" i="1"/>
  <c r="R25" i="1"/>
  <c r="R26" i="1"/>
  <c r="R27" i="1"/>
  <c r="R28" i="1"/>
  <c r="R29" i="1"/>
  <c r="R30" i="1"/>
  <c r="R31" i="1"/>
  <c r="R20" i="1"/>
  <c r="H15" i="1" l="1"/>
  <c r="H12" i="1"/>
  <c r="H6" i="1"/>
  <c r="H9" i="1"/>
  <c r="H7" i="1"/>
  <c r="H16" i="1"/>
  <c r="H11" i="1"/>
  <c r="H13" i="1"/>
  <c r="H10" i="1"/>
  <c r="H8" i="1"/>
  <c r="H14" i="1"/>
  <c r="H4" i="1"/>
  <c r="H5" i="1"/>
  <c r="H3" i="1"/>
  <c r="D10" i="1" l="1"/>
  <c r="O10" i="1" s="1"/>
  <c r="D14" i="1"/>
  <c r="O14" i="1" s="1"/>
  <c r="J4" i="1" l="1"/>
  <c r="J6" i="1"/>
  <c r="J15" i="1"/>
  <c r="J13" i="1"/>
  <c r="J8" i="1"/>
  <c r="J11" i="1"/>
  <c r="J12" i="1"/>
  <c r="J17" i="1"/>
  <c r="J5" i="1"/>
  <c r="J7" i="1"/>
  <c r="J16" i="1"/>
  <c r="J3" i="1"/>
  <c r="R5" i="1" l="1"/>
  <c r="R15" i="1"/>
  <c r="R12" i="1"/>
  <c r="R6" i="1"/>
  <c r="R7" i="1"/>
  <c r="R11" i="1"/>
  <c r="R13" i="1"/>
  <c r="R8" i="1"/>
  <c r="R17" i="1"/>
  <c r="R4" i="1"/>
  <c r="D5" i="1" l="1"/>
  <c r="D15" i="1"/>
  <c r="D12" i="1"/>
  <c r="D3" i="1"/>
  <c r="D6" i="1"/>
  <c r="D9" i="1"/>
  <c r="D7" i="1"/>
  <c r="D16" i="1"/>
  <c r="D11" i="1"/>
  <c r="D13" i="1"/>
  <c r="D8" i="1"/>
  <c r="D17" i="1"/>
  <c r="D4" i="1"/>
  <c r="O12" i="1" l="1"/>
  <c r="Q12" i="1"/>
  <c r="P12" i="1"/>
  <c r="O16" i="1"/>
  <c r="O3" i="1"/>
  <c r="P8" i="1"/>
  <c r="O8" i="1"/>
  <c r="Q8" i="1"/>
  <c r="Q7" i="1"/>
  <c r="O7" i="1"/>
  <c r="P7" i="1"/>
  <c r="P13" i="1"/>
  <c r="Q13" i="1"/>
  <c r="O13" i="1"/>
  <c r="O9" i="1"/>
  <c r="P15" i="1"/>
  <c r="O15" i="1"/>
  <c r="Q15" i="1"/>
  <c r="O17" i="1"/>
  <c r="Q17" i="1"/>
  <c r="P17" i="1"/>
  <c r="Q4" i="1"/>
  <c r="O4" i="1"/>
  <c r="P4" i="1"/>
  <c r="Q11" i="1"/>
  <c r="O11" i="1"/>
  <c r="P11" i="1"/>
  <c r="Q6" i="1"/>
  <c r="O6" i="1"/>
  <c r="P6" i="1"/>
  <c r="O5" i="1"/>
  <c r="P5" i="1"/>
  <c r="Q5" i="1"/>
  <c r="S17" i="1" l="1"/>
  <c r="M17" i="1" s="1"/>
  <c r="S8" i="1" l="1"/>
  <c r="M8" i="1" s="1"/>
  <c r="S11" i="1"/>
  <c r="M11" i="1" s="1"/>
  <c r="S7" i="1"/>
  <c r="M7" i="1" s="1"/>
  <c r="S15" i="1"/>
  <c r="M15" i="1" s="1"/>
  <c r="S5" i="1"/>
  <c r="M5" i="1" s="1"/>
  <c r="S13" i="1" l="1"/>
  <c r="M13" i="1" s="1"/>
  <c r="S6" i="1"/>
  <c r="M6" i="1" s="1"/>
  <c r="S12" i="1" l="1"/>
  <c r="M12" i="1" s="1"/>
  <c r="S4" i="1" l="1"/>
  <c r="M4" i="1" s="1"/>
  <c r="R3" i="1"/>
  <c r="Q3" i="1" l="1"/>
  <c r="P3" i="1"/>
  <c r="S3" i="1" s="1"/>
  <c r="M3" i="1" s="1"/>
  <c r="N3" i="1" l="1"/>
  <c r="N17" i="1"/>
  <c r="N7" i="1"/>
  <c r="N15" i="1"/>
  <c r="N11" i="1"/>
  <c r="N5" i="1"/>
  <c r="N8" i="1"/>
  <c r="N6" i="1"/>
  <c r="N13" i="1"/>
  <c r="N12" i="1"/>
  <c r="N4" i="1"/>
  <c r="R16" i="1"/>
  <c r="Q16" i="1" l="1"/>
  <c r="P16" i="1"/>
  <c r="J10" i="1"/>
  <c r="R10" i="1" s="1"/>
  <c r="S16" i="1" l="1"/>
  <c r="M16" i="1" s="1"/>
  <c r="N16" i="1" s="1"/>
  <c r="Q10" i="1"/>
  <c r="P10" i="1"/>
  <c r="S10" i="1" s="1"/>
  <c r="M10" i="1" s="1"/>
  <c r="N10" i="1" l="1"/>
  <c r="J9" i="1" l="1"/>
  <c r="R9" i="1" s="1"/>
  <c r="Q9" i="1" l="1"/>
  <c r="P9" i="1"/>
  <c r="J14" i="1"/>
  <c r="R14" i="1" s="1"/>
  <c r="S9" i="1" l="1"/>
  <c r="M9" i="1" s="1"/>
  <c r="N9" i="1" s="1"/>
  <c r="P14" i="1"/>
  <c r="Q14" i="1"/>
  <c r="S14" i="1" l="1"/>
  <c r="M14" i="1" s="1"/>
  <c r="N14" i="1" l="1"/>
  <c r="N2" i="1"/>
</calcChain>
</file>

<file path=xl/sharedStrings.xml><?xml version="1.0" encoding="utf-8"?>
<sst xmlns="http://schemas.openxmlformats.org/spreadsheetml/2006/main" count="177" uniqueCount="63">
  <si>
    <t>FRA</t>
  </si>
  <si>
    <t>Philippe Lanes</t>
  </si>
  <si>
    <t>Serge Delarbre</t>
  </si>
  <si>
    <t>Rang:</t>
  </si>
  <si>
    <t>Nom:</t>
  </si>
  <si>
    <t>Total / 1000:</t>
  </si>
  <si>
    <t>Total Brut:</t>
  </si>
  <si>
    <t>GABANON Aubry</t>
  </si>
  <si>
    <t>MERVELET Matthieu</t>
  </si>
  <si>
    <t>RONDEL Pierre</t>
  </si>
  <si>
    <t>Pierre Rondel</t>
  </si>
  <si>
    <t>Joel Marin</t>
  </si>
  <si>
    <t>Andréas Fricke</t>
  </si>
  <si>
    <t>Sylvain Pfefferkorn</t>
  </si>
  <si>
    <t>Jacky Kugler</t>
  </si>
  <si>
    <t>A+B+C</t>
  </si>
  <si>
    <t>A+B+D</t>
  </si>
  <si>
    <t>A+C+D</t>
  </si>
  <si>
    <t>B+C+D</t>
  </si>
  <si>
    <t>MAX(O à R)</t>
  </si>
  <si>
    <t>Pyrénées Cup
concours WC/FAI</t>
  </si>
  <si>
    <t>Mailleurs
Score</t>
  </si>
  <si>
    <t>(F+H+J) /
(nF+nH+nJ)</t>
  </si>
  <si>
    <t>Nb
Manches
B</t>
  </si>
  <si>
    <t>Nb
Manches
C</t>
  </si>
  <si>
    <t>Nb
Manches
D</t>
  </si>
  <si>
    <t>LANES Sébastien</t>
  </si>
  <si>
    <r>
      <rPr>
        <b/>
        <sz val="8"/>
        <color theme="0"/>
        <rFont val="Arial"/>
        <family val="2"/>
      </rPr>
      <t xml:space="preserve">St. Ferriol (Réserve)
</t>
    </r>
    <r>
      <rPr>
        <b/>
        <sz val="10"/>
        <color theme="0"/>
        <rFont val="Arial"/>
        <family val="2"/>
      </rPr>
      <t>coupe de France</t>
    </r>
  </si>
  <si>
    <t>Nb Manches
A</t>
  </si>
  <si>
    <t>Nb
Manches
E</t>
  </si>
  <si>
    <t>(D+F+H) /
(nD+nF+nH)</t>
  </si>
  <si>
    <t>(D+F+J) /
(nD+nF+nJ)</t>
  </si>
  <si>
    <t>(D+H+J) /
(nD+nH+nJ)</t>
  </si>
  <si>
    <t>CdF TOA</t>
  </si>
  <si>
    <t>CDF
2018:</t>
  </si>
  <si>
    <t>CDF
2019:</t>
  </si>
  <si>
    <t>BRAHIER Mickael</t>
  </si>
  <si>
    <t xml:space="preserve">LANES Philippe </t>
  </si>
  <si>
    <t>DEGUELLE Jean-Bastien</t>
  </si>
  <si>
    <t>BARRABES Matthieu</t>
  </si>
  <si>
    <t>DELARBRE Thomas</t>
  </si>
  <si>
    <t>FOUCHER Jean-Luc</t>
  </si>
  <si>
    <t xml:space="preserve">KREBS Michael </t>
  </si>
  <si>
    <t>FRICKE Andréas</t>
  </si>
  <si>
    <t xml:space="preserve">POIGNARD Thierry </t>
  </si>
  <si>
    <t>X</t>
  </si>
  <si>
    <t>Aubry Gabanon</t>
  </si>
  <si>
    <t xml:space="preserve"> FRA</t>
  </si>
  <si>
    <t>Sebastien Lanes</t>
  </si>
  <si>
    <t>Thierry Poignard</t>
  </si>
  <si>
    <t>&gt; 800pts en concours international</t>
  </si>
  <si>
    <t>Contest Eurotour</t>
  </si>
  <si>
    <t>S. Pfefferkorn</t>
  </si>
  <si>
    <t>Fred Hours</t>
  </si>
  <si>
    <t>Matthieu Barrabes</t>
  </si>
  <si>
    <t>Hervé Dall'Ava</t>
  </si>
  <si>
    <t>Pierre Diatta</t>
  </si>
  <si>
    <t>Joel Carlin</t>
  </si>
  <si>
    <t>DALL'AVA Hervé</t>
  </si>
  <si>
    <t>Coupe de France
(Simulation au 10/09/2019)</t>
  </si>
  <si>
    <r>
      <t xml:space="preserve">Selection TOA
</t>
    </r>
    <r>
      <rPr>
        <b/>
        <sz val="11"/>
        <rFont val="Arial"/>
        <family val="2"/>
      </rPr>
      <t>Concours spécifique
(annulé)</t>
    </r>
  </si>
  <si>
    <t>DEGUELLE JB</t>
  </si>
  <si>
    <t>Pyrénées Cup (FRA)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</si>
</sst>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;#;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CCCFF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  <protection hidden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8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5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3" fillId="0" borderId="2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13" fillId="0" borderId="2" xfId="0" applyFont="1" applyBorder="1" applyAlignment="1">
      <alignment horizontal="center" vertical="top"/>
    </xf>
    <xf numFmtId="2" fontId="12" fillId="8" borderId="1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 vertical="top"/>
    </xf>
    <xf numFmtId="2" fontId="5" fillId="0" borderId="1" xfId="1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vertical="top"/>
    </xf>
    <xf numFmtId="0" fontId="13" fillId="0" borderId="1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top" wrapText="1"/>
    </xf>
    <xf numFmtId="2" fontId="2" fillId="8" borderId="0" xfId="0" applyNumberFormat="1" applyFont="1" applyFill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tabSelected="1" topLeftCell="B1" zoomScale="85" zoomScaleNormal="85" workbookViewId="0">
      <selection activeCell="J3" sqref="J3"/>
    </sheetView>
  </sheetViews>
  <sheetFormatPr baseColWidth="10" defaultRowHeight="14.5" x14ac:dyDescent="0.35"/>
  <cols>
    <col min="1" max="1" width="6.81640625" style="1" bestFit="1" customWidth="1"/>
    <col min="2" max="2" width="24.453125" bestFit="1" customWidth="1"/>
    <col min="3" max="3" width="10" style="1" customWidth="1"/>
    <col min="4" max="4" width="6.81640625" style="1" bestFit="1" customWidth="1"/>
    <col min="5" max="5" width="10" style="1" bestFit="1" customWidth="1"/>
    <col min="6" max="6" width="4.08984375" style="1" customWidth="1"/>
    <col min="7" max="7" width="10" style="1" bestFit="1" customWidth="1"/>
    <col min="8" max="8" width="6.81640625" style="1" bestFit="1" customWidth="1"/>
    <col min="9" max="9" width="16.453125" style="1" bestFit="1" customWidth="1"/>
    <col min="10" max="10" width="6.81640625" style="1" bestFit="1" customWidth="1"/>
    <col min="11" max="11" width="9.6328125" style="4" customWidth="1"/>
    <col min="12" max="12" width="6.26953125" style="1" customWidth="1"/>
    <col min="13" max="13" width="11.54296875" style="1" bestFit="1" customWidth="1"/>
    <col min="14" max="14" width="7" bestFit="1" customWidth="1"/>
    <col min="15" max="15" width="12.6328125" style="20" bestFit="1" customWidth="1"/>
    <col min="16" max="16" width="20.453125" style="20" bestFit="1" customWidth="1"/>
    <col min="17" max="17" width="12.453125" style="20" bestFit="1" customWidth="1"/>
    <col min="18" max="18" width="12.26953125" style="20" customWidth="1"/>
    <col min="19" max="19" width="12.08984375" style="20" bestFit="1" customWidth="1"/>
    <col min="20" max="20" width="11.453125" style="1"/>
  </cols>
  <sheetData>
    <row r="1" spans="1:19" ht="58" customHeight="1" x14ac:dyDescent="0.35">
      <c r="A1" s="2"/>
      <c r="B1" s="3"/>
      <c r="C1" s="94" t="s">
        <v>33</v>
      </c>
      <c r="D1" s="94"/>
      <c r="E1" s="96" t="s">
        <v>27</v>
      </c>
      <c r="F1" s="97"/>
      <c r="G1" s="96" t="s">
        <v>20</v>
      </c>
      <c r="H1" s="97"/>
      <c r="I1" s="96" t="s">
        <v>59</v>
      </c>
      <c r="J1" s="97"/>
      <c r="K1" s="95" t="s">
        <v>60</v>
      </c>
      <c r="L1" s="95"/>
      <c r="M1" s="16" t="s">
        <v>6</v>
      </c>
      <c r="N1" s="16" t="s">
        <v>5</v>
      </c>
      <c r="O1" s="36" t="s">
        <v>15</v>
      </c>
      <c r="P1" s="36" t="s">
        <v>16</v>
      </c>
      <c r="Q1" s="36" t="s">
        <v>17</v>
      </c>
      <c r="R1" s="36" t="s">
        <v>18</v>
      </c>
      <c r="S1" s="37" t="s">
        <v>21</v>
      </c>
    </row>
    <row r="2" spans="1:19" ht="42" x14ac:dyDescent="0.35">
      <c r="A2" s="13" t="s">
        <v>3</v>
      </c>
      <c r="B2" s="15" t="s">
        <v>4</v>
      </c>
      <c r="C2" s="13" t="s">
        <v>28</v>
      </c>
      <c r="D2" s="13">
        <v>20</v>
      </c>
      <c r="E2" s="13" t="s">
        <v>23</v>
      </c>
      <c r="F2" s="13">
        <v>0</v>
      </c>
      <c r="G2" s="13" t="s">
        <v>24</v>
      </c>
      <c r="H2" s="13">
        <v>11</v>
      </c>
      <c r="I2" s="13" t="s">
        <v>25</v>
      </c>
      <c r="J2" s="42">
        <f>(D2+H2)/2/2</f>
        <v>7.75</v>
      </c>
      <c r="K2" s="13" t="s">
        <v>29</v>
      </c>
      <c r="L2" s="18">
        <v>0</v>
      </c>
      <c r="M2" s="13"/>
      <c r="N2" s="14">
        <f>MAX(M3:M17)</f>
        <v>1000</v>
      </c>
      <c r="O2" s="38" t="s">
        <v>30</v>
      </c>
      <c r="P2" s="38" t="s">
        <v>31</v>
      </c>
      <c r="Q2" s="38" t="s">
        <v>32</v>
      </c>
      <c r="R2" s="38" t="s">
        <v>22</v>
      </c>
      <c r="S2" s="36" t="s">
        <v>19</v>
      </c>
    </row>
    <row r="3" spans="1:19" ht="15.5" x14ac:dyDescent="0.35">
      <c r="A3" s="45">
        <v>2</v>
      </c>
      <c r="B3" s="89" t="s">
        <v>9</v>
      </c>
      <c r="C3" s="5">
        <v>966.44343514343018</v>
      </c>
      <c r="D3" s="5">
        <f t="shared" ref="D3:D16" si="0">C3*20</f>
        <v>19328.868702868604</v>
      </c>
      <c r="E3" s="5"/>
      <c r="F3" s="5"/>
      <c r="G3" s="86">
        <v>1000</v>
      </c>
      <c r="H3" s="5">
        <f t="shared" ref="H3:H16" si="1">G3*11</f>
        <v>11000</v>
      </c>
      <c r="I3" s="43">
        <v>1000</v>
      </c>
      <c r="J3" s="5">
        <f t="shared" ref="J3:J16" si="2">I3*$J$2</f>
        <v>7750</v>
      </c>
      <c r="K3" s="5"/>
      <c r="L3" s="19"/>
      <c r="M3" s="22">
        <f t="shared" ref="M3:M16" si="3">S3</f>
        <v>1000</v>
      </c>
      <c r="N3" s="5">
        <f t="shared" ref="N3:N16" si="4">M3/$M$3*1000</f>
        <v>1000</v>
      </c>
      <c r="O3" s="12">
        <f t="shared" ref="O3:O16" si="5">(D3+F3+H3)/($D$2+$F$2+$H$2)</f>
        <v>978.350603318342</v>
      </c>
      <c r="P3" s="39">
        <f t="shared" ref="P3:P16" si="6">(D3+F3+J3)/($D$2+$F$2+$J$2)</f>
        <v>975.81508839166133</v>
      </c>
      <c r="Q3" s="39">
        <f t="shared" ref="Q3:Q16" si="7">(D3+H3+J3)/($D$2+$H$2+$J$2)</f>
        <v>982.6804826546736</v>
      </c>
      <c r="R3" s="39">
        <f t="shared" ref="R3:R16" si="8">(F3+H3+J3)/($F$2+$H$2+$J$2)</f>
        <v>1000</v>
      </c>
      <c r="S3" s="12">
        <f t="shared" ref="S3:S16" si="9">MAX(O3:R3)</f>
        <v>1000</v>
      </c>
    </row>
    <row r="4" spans="1:19" ht="15.5" x14ac:dyDescent="0.35">
      <c r="A4" s="23">
        <v>1</v>
      </c>
      <c r="B4" s="44" t="s">
        <v>26</v>
      </c>
      <c r="C4" s="5">
        <v>1000</v>
      </c>
      <c r="D4" s="5">
        <f t="shared" si="0"/>
        <v>20000</v>
      </c>
      <c r="E4" s="5"/>
      <c r="F4" s="5"/>
      <c r="G4" s="86">
        <v>974.40267218240035</v>
      </c>
      <c r="H4" s="5">
        <f t="shared" si="1"/>
        <v>10718.429394006404</v>
      </c>
      <c r="I4" s="43">
        <v>974.92277641650571</v>
      </c>
      <c r="J4" s="5">
        <f t="shared" si="2"/>
        <v>7555.6515172279196</v>
      </c>
      <c r="K4" s="5"/>
      <c r="L4" s="19"/>
      <c r="M4" s="22">
        <f t="shared" si="3"/>
        <v>992.99645107127628</v>
      </c>
      <c r="N4" s="5">
        <f t="shared" si="4"/>
        <v>992.99645107127628</v>
      </c>
      <c r="O4" s="12">
        <f t="shared" si="5"/>
        <v>990.91707722601291</v>
      </c>
      <c r="P4" s="39">
        <f t="shared" si="6"/>
        <v>992.99645107127628</v>
      </c>
      <c r="Q4" s="39">
        <f t="shared" si="7"/>
        <v>987.71821706411151</v>
      </c>
      <c r="R4" s="39">
        <f t="shared" si="8"/>
        <v>974.61764859916389</v>
      </c>
      <c r="S4" s="12">
        <f t="shared" si="9"/>
        <v>992.99645107127628</v>
      </c>
    </row>
    <row r="5" spans="1:19" ht="15.5" x14ac:dyDescent="0.35">
      <c r="A5" s="40">
        <v>3</v>
      </c>
      <c r="B5" s="44" t="s">
        <v>7</v>
      </c>
      <c r="C5" s="5">
        <v>990.09675760552602</v>
      </c>
      <c r="D5" s="5">
        <f t="shared" si="0"/>
        <v>19801.93515211052</v>
      </c>
      <c r="E5" s="5"/>
      <c r="F5" s="5"/>
      <c r="G5" s="86">
        <v>962.64832753402197</v>
      </c>
      <c r="H5" s="5">
        <f t="shared" si="1"/>
        <v>10589.131602874242</v>
      </c>
      <c r="I5" s="43">
        <v>726.23953136841124</v>
      </c>
      <c r="J5" s="5">
        <f t="shared" si="2"/>
        <v>5628.3563681051874</v>
      </c>
      <c r="K5" s="5"/>
      <c r="L5" s="19"/>
      <c r="M5" s="22">
        <f t="shared" si="3"/>
        <v>980.35699209628274</v>
      </c>
      <c r="N5" s="5">
        <f t="shared" si="4"/>
        <v>980.35699209628274</v>
      </c>
      <c r="O5" s="12">
        <f t="shared" si="5"/>
        <v>980.35699209628274</v>
      </c>
      <c r="P5" s="39">
        <f t="shared" si="6"/>
        <v>916.40690162939495</v>
      </c>
      <c r="Q5" s="39">
        <f t="shared" si="7"/>
        <v>929.53349995070846</v>
      </c>
      <c r="R5" s="39">
        <f t="shared" si="8"/>
        <v>864.93269178556955</v>
      </c>
      <c r="S5" s="12">
        <f t="shared" si="9"/>
        <v>980.35699209628274</v>
      </c>
    </row>
    <row r="6" spans="1:19" ht="15.5" x14ac:dyDescent="0.35">
      <c r="A6" s="24">
        <v>4</v>
      </c>
      <c r="B6" s="44" t="s">
        <v>37</v>
      </c>
      <c r="C6" s="5">
        <v>963.25030844741843</v>
      </c>
      <c r="D6" s="5">
        <f t="shared" si="0"/>
        <v>19265.00616894837</v>
      </c>
      <c r="E6" s="5"/>
      <c r="F6" s="5"/>
      <c r="G6" s="86">
        <v>933.89912165657381</v>
      </c>
      <c r="H6" s="5">
        <f t="shared" si="1"/>
        <v>10272.890338222312</v>
      </c>
      <c r="I6" s="43">
        <v>939.38780643329369</v>
      </c>
      <c r="J6" s="5">
        <f t="shared" si="2"/>
        <v>7280.2554998580263</v>
      </c>
      <c r="K6" s="5"/>
      <c r="L6" s="19"/>
      <c r="M6" s="22">
        <f t="shared" si="3"/>
        <v>956.58600608311338</v>
      </c>
      <c r="N6" s="5">
        <f t="shared" si="4"/>
        <v>956.58600608311338</v>
      </c>
      <c r="O6" s="12">
        <f t="shared" si="5"/>
        <v>952.83537119905429</v>
      </c>
      <c r="P6" s="39">
        <f t="shared" si="6"/>
        <v>956.58600608311338</v>
      </c>
      <c r="Q6" s="39">
        <f t="shared" si="7"/>
        <v>950.1458582459021</v>
      </c>
      <c r="R6" s="39">
        <f t="shared" si="8"/>
        <v>936.16777803095135</v>
      </c>
      <c r="S6" s="12">
        <f t="shared" si="9"/>
        <v>956.58600608311338</v>
      </c>
    </row>
    <row r="7" spans="1:19" ht="15.5" x14ac:dyDescent="0.35">
      <c r="A7" s="24">
        <v>5</v>
      </c>
      <c r="B7" s="44" t="s">
        <v>39</v>
      </c>
      <c r="C7" s="5">
        <v>952.85678282009235</v>
      </c>
      <c r="D7" s="5">
        <f t="shared" si="0"/>
        <v>19057.135656401846</v>
      </c>
      <c r="E7" s="5"/>
      <c r="F7" s="5"/>
      <c r="G7" s="86">
        <v>960.4043630608835</v>
      </c>
      <c r="H7" s="5">
        <f t="shared" si="1"/>
        <v>10564.447993669719</v>
      </c>
      <c r="I7" s="43">
        <v>481.01914615331879</v>
      </c>
      <c r="J7" s="5">
        <f t="shared" si="2"/>
        <v>3727.8983826882204</v>
      </c>
      <c r="K7" s="5"/>
      <c r="L7" s="19"/>
      <c r="M7" s="22">
        <f t="shared" si="3"/>
        <v>955.5349564539215</v>
      </c>
      <c r="N7" s="5">
        <f t="shared" si="4"/>
        <v>955.5349564539215</v>
      </c>
      <c r="O7" s="12">
        <f t="shared" si="5"/>
        <v>955.5349564539215</v>
      </c>
      <c r="P7" s="39">
        <f t="shared" si="6"/>
        <v>821.08230771495744</v>
      </c>
      <c r="Q7" s="39">
        <f t="shared" si="7"/>
        <v>860.63179439380087</v>
      </c>
      <c r="R7" s="39">
        <f t="shared" si="8"/>
        <v>762.25847340575672</v>
      </c>
      <c r="S7" s="12">
        <f t="shared" si="9"/>
        <v>955.5349564539215</v>
      </c>
    </row>
    <row r="8" spans="1:19" ht="15.5" x14ac:dyDescent="0.35">
      <c r="A8" s="24">
        <v>6</v>
      </c>
      <c r="B8" s="44" t="s">
        <v>43</v>
      </c>
      <c r="C8" s="5">
        <v>928.69880985092141</v>
      </c>
      <c r="D8" s="5">
        <f t="shared" si="0"/>
        <v>18573.976197018426</v>
      </c>
      <c r="E8" s="5"/>
      <c r="F8" s="5"/>
      <c r="G8" s="86">
        <v>975.09150813657811</v>
      </c>
      <c r="H8" s="5">
        <f t="shared" si="1"/>
        <v>10726.00658950236</v>
      </c>
      <c r="I8" s="43">
        <v>701.9104246428443</v>
      </c>
      <c r="J8" s="5">
        <f t="shared" si="2"/>
        <v>5439.8057909820436</v>
      </c>
      <c r="K8" s="5"/>
      <c r="L8" s="19"/>
      <c r="M8" s="22">
        <f t="shared" si="3"/>
        <v>945.16073504905751</v>
      </c>
      <c r="N8" s="5">
        <f t="shared" si="4"/>
        <v>945.16073504905751</v>
      </c>
      <c r="O8" s="12">
        <f t="shared" si="5"/>
        <v>945.16073504905751</v>
      </c>
      <c r="P8" s="39">
        <f t="shared" si="6"/>
        <v>865.361513081098</v>
      </c>
      <c r="Q8" s="39">
        <f t="shared" si="7"/>
        <v>896.51067296781491</v>
      </c>
      <c r="R8" s="39">
        <f t="shared" si="8"/>
        <v>862.17666029250154</v>
      </c>
      <c r="S8" s="12">
        <f t="shared" si="9"/>
        <v>945.16073504905751</v>
      </c>
    </row>
    <row r="9" spans="1:19" ht="15.5" x14ac:dyDescent="0.35">
      <c r="A9" s="24">
        <v>7</v>
      </c>
      <c r="B9" s="44" t="s">
        <v>38</v>
      </c>
      <c r="C9" s="5">
        <v>957.59858195003414</v>
      </c>
      <c r="D9" s="5">
        <f t="shared" si="0"/>
        <v>19151.971639000683</v>
      </c>
      <c r="E9" s="5"/>
      <c r="F9" s="5"/>
      <c r="G9" s="86">
        <v>908.24906001827867</v>
      </c>
      <c r="H9" s="5">
        <f t="shared" si="1"/>
        <v>9990.7396602010649</v>
      </c>
      <c r="I9" s="43">
        <v>466.06925526021814</v>
      </c>
      <c r="J9" s="5">
        <f t="shared" si="2"/>
        <v>3612.0367282666907</v>
      </c>
      <c r="K9" s="5"/>
      <c r="L9" s="19"/>
      <c r="M9" s="22">
        <f t="shared" si="3"/>
        <v>940.08746126457254</v>
      </c>
      <c r="N9" s="5">
        <f t="shared" si="4"/>
        <v>940.08746126457254</v>
      </c>
      <c r="O9" s="12">
        <f t="shared" si="5"/>
        <v>940.08746126457254</v>
      </c>
      <c r="P9" s="39">
        <f t="shared" si="6"/>
        <v>820.32462584747304</v>
      </c>
      <c r="Q9" s="39">
        <f t="shared" si="7"/>
        <v>845.28382006370168</v>
      </c>
      <c r="R9" s="39">
        <f t="shared" si="8"/>
        <v>725.48140738494692</v>
      </c>
      <c r="S9" s="12">
        <f t="shared" si="9"/>
        <v>940.08746126457254</v>
      </c>
    </row>
    <row r="10" spans="1:19" ht="15.5" x14ac:dyDescent="0.35">
      <c r="A10" s="24">
        <v>9</v>
      </c>
      <c r="B10" s="44" t="s">
        <v>58</v>
      </c>
      <c r="C10" s="5">
        <v>910.48442120344987</v>
      </c>
      <c r="D10" s="5">
        <f t="shared" si="0"/>
        <v>18209.688424068998</v>
      </c>
      <c r="E10" s="5"/>
      <c r="F10" s="5"/>
      <c r="G10" s="86">
        <v>933.87320855671749</v>
      </c>
      <c r="H10" s="5">
        <f t="shared" si="1"/>
        <v>10272.605294123892</v>
      </c>
      <c r="I10" s="43">
        <v>934.89987201638075</v>
      </c>
      <c r="J10" s="5">
        <f t="shared" si="2"/>
        <v>7245.474008126951</v>
      </c>
      <c r="K10" s="5"/>
      <c r="L10" s="19"/>
      <c r="M10" s="22">
        <f t="shared" si="3"/>
        <v>934.29756278671164</v>
      </c>
      <c r="N10" s="5">
        <f t="shared" si="4"/>
        <v>934.29756278671164</v>
      </c>
      <c r="O10" s="12">
        <f t="shared" si="5"/>
        <v>918.78366832880295</v>
      </c>
      <c r="P10" s="39">
        <f t="shared" si="6"/>
        <v>917.30315070976394</v>
      </c>
      <c r="Q10" s="39">
        <f t="shared" si="7"/>
        <v>922.00690906631849</v>
      </c>
      <c r="R10" s="39">
        <f t="shared" si="8"/>
        <v>934.29756278671164</v>
      </c>
      <c r="S10" s="12">
        <f t="shared" si="9"/>
        <v>934.29756278671164</v>
      </c>
    </row>
    <row r="11" spans="1:19" ht="15.5" x14ac:dyDescent="0.35">
      <c r="A11" s="24">
        <v>8</v>
      </c>
      <c r="B11" s="44" t="s">
        <v>41</v>
      </c>
      <c r="C11" s="5">
        <v>942.55544720236253</v>
      </c>
      <c r="D11" s="5">
        <f t="shared" si="0"/>
        <v>18851.10894404725</v>
      </c>
      <c r="E11" s="5"/>
      <c r="F11" s="5"/>
      <c r="G11" s="86">
        <v>917.85116940358478</v>
      </c>
      <c r="H11" s="5">
        <f t="shared" si="1"/>
        <v>10096.362863439432</v>
      </c>
      <c r="I11" s="43">
        <v>909.48722652467222</v>
      </c>
      <c r="J11" s="5">
        <f t="shared" si="2"/>
        <v>7048.5260055662093</v>
      </c>
      <c r="K11" s="5"/>
      <c r="L11" s="19"/>
      <c r="M11" s="22">
        <f t="shared" si="3"/>
        <v>933.78941314473172</v>
      </c>
      <c r="N11" s="5">
        <f t="shared" si="4"/>
        <v>933.78941314473172</v>
      </c>
      <c r="O11" s="12">
        <f t="shared" si="5"/>
        <v>933.78941314473172</v>
      </c>
      <c r="P11" s="39">
        <f t="shared" si="6"/>
        <v>933.32017836444891</v>
      </c>
      <c r="Q11" s="39">
        <f t="shared" si="7"/>
        <v>928.92897582071976</v>
      </c>
      <c r="R11" s="39">
        <f t="shared" si="8"/>
        <v>914.39407301363417</v>
      </c>
      <c r="S11" s="12">
        <f t="shared" si="9"/>
        <v>933.78941314473172</v>
      </c>
    </row>
    <row r="12" spans="1:19" ht="15.5" x14ac:dyDescent="0.35">
      <c r="A12" s="24">
        <v>10</v>
      </c>
      <c r="B12" s="44" t="s">
        <v>36</v>
      </c>
      <c r="C12" s="5">
        <v>966.48114923826495</v>
      </c>
      <c r="D12" s="5">
        <f t="shared" si="0"/>
        <v>19329.622984765298</v>
      </c>
      <c r="E12" s="5"/>
      <c r="F12" s="5"/>
      <c r="G12" s="86">
        <v>866.07143044125121</v>
      </c>
      <c r="H12" s="5">
        <f t="shared" si="1"/>
        <v>9526.7857348537636</v>
      </c>
      <c r="I12" s="43">
        <v>661.46556974573241</v>
      </c>
      <c r="J12" s="5">
        <f t="shared" si="2"/>
        <v>5126.3581655294265</v>
      </c>
      <c r="K12" s="5"/>
      <c r="L12" s="19"/>
      <c r="M12" s="22">
        <f t="shared" si="3"/>
        <v>930.85189418126004</v>
      </c>
      <c r="N12" s="5">
        <f t="shared" si="4"/>
        <v>930.85189418126004</v>
      </c>
      <c r="O12" s="12">
        <f t="shared" si="5"/>
        <v>930.85189418126004</v>
      </c>
      <c r="P12" s="39">
        <f t="shared" si="6"/>
        <v>881.2966180286387</v>
      </c>
      <c r="Q12" s="39">
        <f t="shared" si="7"/>
        <v>876.9746292941544</v>
      </c>
      <c r="R12" s="39">
        <f t="shared" si="8"/>
        <v>781.50100802043687</v>
      </c>
      <c r="S12" s="12">
        <f t="shared" si="9"/>
        <v>930.85189418126004</v>
      </c>
    </row>
    <row r="13" spans="1:19" ht="15.5" x14ac:dyDescent="0.35">
      <c r="A13" s="24">
        <v>11</v>
      </c>
      <c r="B13" s="44" t="s">
        <v>42</v>
      </c>
      <c r="C13" s="5">
        <v>936.65468795178333</v>
      </c>
      <c r="D13" s="5">
        <f t="shared" si="0"/>
        <v>18733.093759035666</v>
      </c>
      <c r="E13" s="5"/>
      <c r="F13" s="5"/>
      <c r="G13" s="86">
        <v>894.45852246433367</v>
      </c>
      <c r="H13" s="5">
        <f t="shared" si="1"/>
        <v>9839.0437471076712</v>
      </c>
      <c r="I13" s="43">
        <v>707.35701295591298</v>
      </c>
      <c r="J13" s="5">
        <f t="shared" si="2"/>
        <v>5482.0168504083258</v>
      </c>
      <c r="K13" s="5"/>
      <c r="L13" s="19"/>
      <c r="M13" s="22">
        <f t="shared" si="3"/>
        <v>921.68185503688176</v>
      </c>
      <c r="N13" s="5">
        <f t="shared" si="4"/>
        <v>921.68185503688176</v>
      </c>
      <c r="O13" s="12">
        <f t="shared" si="5"/>
        <v>921.68185503688176</v>
      </c>
      <c r="P13" s="39">
        <f t="shared" si="6"/>
        <v>872.61659853852223</v>
      </c>
      <c r="Q13" s="39">
        <f t="shared" si="7"/>
        <v>878.81688662068802</v>
      </c>
      <c r="R13" s="39">
        <f t="shared" si="8"/>
        <v>817.12323186751973</v>
      </c>
      <c r="S13" s="12">
        <f t="shared" si="9"/>
        <v>921.68185503688176</v>
      </c>
    </row>
    <row r="14" spans="1:19" ht="15.5" x14ac:dyDescent="0.35">
      <c r="A14" s="24">
        <v>12</v>
      </c>
      <c r="B14" s="44" t="s">
        <v>44</v>
      </c>
      <c r="C14" s="5">
        <v>918.6818265355173</v>
      </c>
      <c r="D14" s="5">
        <f t="shared" si="0"/>
        <v>18373.636530710348</v>
      </c>
      <c r="E14" s="5"/>
      <c r="F14" s="5"/>
      <c r="G14" s="86">
        <v>813.7618614663138</v>
      </c>
      <c r="H14" s="5">
        <f t="shared" si="1"/>
        <v>8951.3804761294523</v>
      </c>
      <c r="I14" s="43">
        <v>878.57405415119808</v>
      </c>
      <c r="J14" s="5">
        <f t="shared" si="2"/>
        <v>6808.948919671785</v>
      </c>
      <c r="K14" s="5"/>
      <c r="L14" s="19"/>
      <c r="M14" s="22">
        <f t="shared" si="3"/>
        <v>907.4805567705273</v>
      </c>
      <c r="N14" s="5">
        <f t="shared" si="4"/>
        <v>907.4805567705273</v>
      </c>
      <c r="O14" s="12">
        <f t="shared" si="5"/>
        <v>881.45216151096133</v>
      </c>
      <c r="P14" s="39">
        <f t="shared" si="6"/>
        <v>907.4805567705273</v>
      </c>
      <c r="Q14" s="39">
        <f t="shared" si="7"/>
        <v>880.87654003900866</v>
      </c>
      <c r="R14" s="39">
        <f t="shared" si="8"/>
        <v>840.55090110939932</v>
      </c>
      <c r="S14" s="12">
        <f t="shared" si="9"/>
        <v>907.4805567705273</v>
      </c>
    </row>
    <row r="15" spans="1:19" ht="15.5" x14ac:dyDescent="0.35">
      <c r="A15" s="24">
        <v>13</v>
      </c>
      <c r="B15" s="44" t="s">
        <v>8</v>
      </c>
      <c r="C15" s="5">
        <v>970.36749691552575</v>
      </c>
      <c r="D15" s="5">
        <f t="shared" si="0"/>
        <v>19407.349938310515</v>
      </c>
      <c r="E15" s="5"/>
      <c r="F15" s="5"/>
      <c r="G15" s="85"/>
      <c r="H15" s="5">
        <f t="shared" si="1"/>
        <v>0</v>
      </c>
      <c r="I15" s="43">
        <v>716.5041359468205</v>
      </c>
      <c r="J15" s="5">
        <f t="shared" si="2"/>
        <v>5552.9070535878591</v>
      </c>
      <c r="K15" s="5"/>
      <c r="L15" s="19"/>
      <c r="M15" s="22">
        <f t="shared" si="3"/>
        <v>899.46872042877033</v>
      </c>
      <c r="N15" s="5">
        <f t="shared" si="4"/>
        <v>899.46872042877033</v>
      </c>
      <c r="O15" s="12">
        <f t="shared" si="5"/>
        <v>626.04354639711335</v>
      </c>
      <c r="P15" s="39">
        <f t="shared" si="6"/>
        <v>899.46872042877033</v>
      </c>
      <c r="Q15" s="39">
        <f t="shared" si="7"/>
        <v>644.13566430705487</v>
      </c>
      <c r="R15" s="39">
        <f t="shared" si="8"/>
        <v>296.15504285801916</v>
      </c>
      <c r="S15" s="12">
        <f t="shared" si="9"/>
        <v>899.46872042877033</v>
      </c>
    </row>
    <row r="16" spans="1:19" ht="15.5" x14ac:dyDescent="0.35">
      <c r="A16" s="24">
        <v>13</v>
      </c>
      <c r="B16" s="44" t="s">
        <v>40</v>
      </c>
      <c r="C16" s="5">
        <v>943.68387686527626</v>
      </c>
      <c r="D16" s="5">
        <f t="shared" si="0"/>
        <v>18873.677537305524</v>
      </c>
      <c r="E16" s="5"/>
      <c r="F16" s="5"/>
      <c r="G16" s="85"/>
      <c r="H16" s="5">
        <f t="shared" si="1"/>
        <v>0</v>
      </c>
      <c r="I16" s="43">
        <v>686.92485396101881</v>
      </c>
      <c r="J16" s="5">
        <f t="shared" si="2"/>
        <v>5323.6676181978955</v>
      </c>
      <c r="K16" s="5"/>
      <c r="L16" s="19"/>
      <c r="M16" s="22">
        <f t="shared" si="3"/>
        <v>871.97640200012324</v>
      </c>
      <c r="N16" s="5">
        <f t="shared" si="4"/>
        <v>871.97640200012324</v>
      </c>
      <c r="O16" s="12">
        <f t="shared" si="5"/>
        <v>608.82830765501694</v>
      </c>
      <c r="P16" s="39">
        <f t="shared" si="6"/>
        <v>871.97640200012324</v>
      </c>
      <c r="Q16" s="39">
        <f t="shared" si="7"/>
        <v>624.44761691621727</v>
      </c>
      <c r="R16" s="39">
        <f t="shared" si="8"/>
        <v>283.92893963722111</v>
      </c>
      <c r="S16" s="12">
        <f t="shared" si="9"/>
        <v>871.97640200012324</v>
      </c>
    </row>
    <row r="17" spans="1:24" ht="15.5" x14ac:dyDescent="0.35">
      <c r="A17" s="24">
        <v>13</v>
      </c>
      <c r="B17" s="44"/>
      <c r="C17" s="5"/>
      <c r="D17" s="5">
        <f t="shared" ref="D17" si="10">C17*20</f>
        <v>0</v>
      </c>
      <c r="E17" s="5"/>
      <c r="F17" s="5"/>
      <c r="G17" s="5"/>
      <c r="H17" s="5"/>
      <c r="I17" s="43"/>
      <c r="J17" s="5">
        <f t="shared" ref="J17" si="11">I17*$J$2</f>
        <v>0</v>
      </c>
      <c r="K17" s="5"/>
      <c r="L17" s="19"/>
      <c r="M17" s="22">
        <f t="shared" ref="M17" si="12">S17</f>
        <v>0</v>
      </c>
      <c r="N17" s="5">
        <f t="shared" ref="N17" si="13">M17/$M$3*1000</f>
        <v>0</v>
      </c>
      <c r="O17" s="12">
        <f t="shared" ref="O17" si="14">(D17+F17+H17)/($D$2+$F$2+$H$2)</f>
        <v>0</v>
      </c>
      <c r="P17" s="39">
        <f t="shared" ref="P17" si="15">(D17+F17+J17)/($D$2+$F$2+$J$2)</f>
        <v>0</v>
      </c>
      <c r="Q17" s="39">
        <f t="shared" ref="Q17" si="16">(D17+H17+J17)/($D$2+$H$2+$J$2)</f>
        <v>0</v>
      </c>
      <c r="R17" s="39">
        <f t="shared" ref="R17" si="17">(F17+H17+J17)/($F$2+$H$2+$J$2)</f>
        <v>0</v>
      </c>
      <c r="S17" s="12">
        <f t="shared" ref="S17" si="18">MAX(O17:R17)</f>
        <v>0</v>
      </c>
    </row>
    <row r="18" spans="1:24" x14ac:dyDescent="0.35">
      <c r="N18" s="41"/>
    </row>
    <row r="19" spans="1:24" ht="60.5" customHeight="1" x14ac:dyDescent="0.35">
      <c r="A19" s="27"/>
      <c r="B19" s="25" t="s">
        <v>4</v>
      </c>
      <c r="C19" s="26" t="s">
        <v>5</v>
      </c>
      <c r="D19" s="26" t="s">
        <v>34</v>
      </c>
      <c r="E19" s="26" t="s">
        <v>35</v>
      </c>
      <c r="F19" s="92" t="s">
        <v>50</v>
      </c>
      <c r="G19" s="93"/>
      <c r="H19" s="70"/>
      <c r="I19" s="90" t="s">
        <v>51</v>
      </c>
      <c r="J19" s="91"/>
      <c r="K19" s="91"/>
      <c r="L19" s="70"/>
      <c r="M19" s="71"/>
      <c r="P19" s="20" t="s">
        <v>62</v>
      </c>
      <c r="R19" s="21"/>
    </row>
    <row r="20" spans="1:24" x14ac:dyDescent="0.35">
      <c r="A20" s="9"/>
      <c r="B20" s="44" t="s">
        <v>26</v>
      </c>
      <c r="C20" s="6"/>
      <c r="D20" s="74" t="s">
        <v>45</v>
      </c>
      <c r="E20" s="74" t="s">
        <v>45</v>
      </c>
      <c r="F20" s="75" t="s">
        <v>45</v>
      </c>
      <c r="G20" s="35"/>
      <c r="H20" s="72"/>
      <c r="I20" s="77" t="s">
        <v>52</v>
      </c>
      <c r="J20" s="47" t="s">
        <v>0</v>
      </c>
      <c r="K20" s="73" t="s">
        <v>45</v>
      </c>
      <c r="L20" s="72"/>
      <c r="M20" s="28"/>
      <c r="N20" s="11"/>
      <c r="O20" s="81"/>
      <c r="P20" s="89" t="s">
        <v>9</v>
      </c>
      <c r="Q20" s="86">
        <v>991.2074977709683</v>
      </c>
      <c r="R20" s="88">
        <f>Q20/$Q$20*1000</f>
        <v>1000</v>
      </c>
      <c r="S20" s="34"/>
      <c r="T20" s="29"/>
      <c r="V20" s="29"/>
      <c r="W20" s="30"/>
      <c r="X20" s="29"/>
    </row>
    <row r="21" spans="1:24" x14ac:dyDescent="0.35">
      <c r="A21" s="9"/>
      <c r="B21" s="44" t="s">
        <v>9</v>
      </c>
      <c r="C21" s="6"/>
      <c r="D21" s="74" t="s">
        <v>45</v>
      </c>
      <c r="E21" s="74" t="s">
        <v>45</v>
      </c>
      <c r="F21" s="75" t="s">
        <v>45</v>
      </c>
      <c r="G21" s="35"/>
      <c r="H21" s="72"/>
      <c r="I21" s="56" t="s">
        <v>10</v>
      </c>
      <c r="J21" s="47" t="s">
        <v>0</v>
      </c>
      <c r="K21" s="57" t="s">
        <v>45</v>
      </c>
      <c r="L21" s="72"/>
      <c r="M21" s="17"/>
      <c r="O21" s="81"/>
      <c r="P21" s="44" t="s">
        <v>43</v>
      </c>
      <c r="Q21" s="86">
        <v>966.51801387777732</v>
      </c>
      <c r="R21" s="88">
        <f t="shared" ref="R21:R31" si="19">Q21/$Q$20*1000</f>
        <v>975.09150813657811</v>
      </c>
      <c r="S21" s="34"/>
      <c r="T21" s="29"/>
      <c r="V21" s="31"/>
      <c r="W21" s="31"/>
      <c r="X21" s="30"/>
    </row>
    <row r="22" spans="1:24" x14ac:dyDescent="0.35">
      <c r="A22" s="9"/>
      <c r="B22" s="44" t="s">
        <v>7</v>
      </c>
      <c r="C22" s="6"/>
      <c r="D22" s="74"/>
      <c r="E22" s="74" t="s">
        <v>45</v>
      </c>
      <c r="F22" s="75" t="s">
        <v>45</v>
      </c>
      <c r="G22" s="35"/>
      <c r="H22" s="72"/>
      <c r="I22" s="56" t="s">
        <v>11</v>
      </c>
      <c r="J22" s="56" t="s">
        <v>0</v>
      </c>
      <c r="K22" s="60" t="s">
        <v>45</v>
      </c>
      <c r="L22" s="72"/>
      <c r="M22" s="28"/>
      <c r="N22" s="11"/>
      <c r="O22" s="81"/>
      <c r="P22" s="44" t="s">
        <v>26</v>
      </c>
      <c r="Q22" s="86">
        <v>965.83523451526219</v>
      </c>
      <c r="R22" s="88">
        <f t="shared" si="19"/>
        <v>974.40267218240035</v>
      </c>
      <c r="S22" s="34"/>
      <c r="T22" s="29"/>
      <c r="V22" s="31"/>
      <c r="W22" s="31"/>
      <c r="X22" s="30"/>
    </row>
    <row r="23" spans="1:24" x14ac:dyDescent="0.35">
      <c r="A23" s="10"/>
      <c r="B23" s="44" t="s">
        <v>8</v>
      </c>
      <c r="C23" s="7"/>
      <c r="D23" s="74" t="s">
        <v>45</v>
      </c>
      <c r="E23" s="74" t="s">
        <v>45</v>
      </c>
      <c r="F23" s="75"/>
      <c r="G23" s="35"/>
      <c r="H23" s="72"/>
      <c r="I23" s="56" t="s">
        <v>1</v>
      </c>
      <c r="J23" s="65" t="s">
        <v>0</v>
      </c>
      <c r="K23" s="73" t="s">
        <v>45</v>
      </c>
      <c r="L23" s="72"/>
      <c r="M23" s="28"/>
      <c r="O23" s="81"/>
      <c r="P23" s="44" t="s">
        <v>7</v>
      </c>
      <c r="Q23" s="86">
        <v>954.18423996840545</v>
      </c>
      <c r="R23" s="88">
        <f t="shared" si="19"/>
        <v>962.64832753402197</v>
      </c>
      <c r="S23" s="34"/>
      <c r="T23" s="29"/>
      <c r="V23" s="29"/>
      <c r="W23" s="29"/>
      <c r="X23" s="30"/>
    </row>
    <row r="24" spans="1:24" x14ac:dyDescent="0.35">
      <c r="A24" s="10"/>
      <c r="B24" s="44" t="s">
        <v>36</v>
      </c>
      <c r="C24" s="6"/>
      <c r="D24" s="74"/>
      <c r="E24" s="74" t="s">
        <v>45</v>
      </c>
      <c r="F24" s="75"/>
      <c r="G24" s="35"/>
      <c r="H24" s="72"/>
      <c r="I24" s="56" t="s">
        <v>46</v>
      </c>
      <c r="J24" s="47" t="s">
        <v>47</v>
      </c>
      <c r="K24" s="73" t="s">
        <v>45</v>
      </c>
      <c r="L24" s="72"/>
      <c r="M24" s="28"/>
      <c r="O24" s="81"/>
      <c r="P24" s="44" t="s">
        <v>39</v>
      </c>
      <c r="Q24" s="86">
        <v>951.96000555789897</v>
      </c>
      <c r="R24" s="88">
        <f t="shared" si="19"/>
        <v>960.4043630608835</v>
      </c>
      <c r="S24" s="34"/>
      <c r="T24" s="29"/>
      <c r="V24" s="31"/>
      <c r="W24" s="31"/>
      <c r="X24" s="30"/>
    </row>
    <row r="25" spans="1:24" x14ac:dyDescent="0.35">
      <c r="A25" s="10"/>
      <c r="B25" s="44" t="s">
        <v>37</v>
      </c>
      <c r="C25" s="6"/>
      <c r="D25" s="74" t="s">
        <v>45</v>
      </c>
      <c r="E25" s="74" t="s">
        <v>45</v>
      </c>
      <c r="F25" s="75" t="s">
        <v>45</v>
      </c>
      <c r="G25" s="35"/>
      <c r="H25" s="72"/>
      <c r="I25" s="56" t="s">
        <v>48</v>
      </c>
      <c r="J25" s="65" t="s">
        <v>0</v>
      </c>
      <c r="K25" s="57" t="s">
        <v>45</v>
      </c>
      <c r="L25" s="72"/>
      <c r="M25" s="28"/>
      <c r="O25" s="81"/>
      <c r="P25" s="44" t="s">
        <v>37</v>
      </c>
      <c r="Q25" s="86">
        <v>925.68781154771773</v>
      </c>
      <c r="R25" s="88">
        <f t="shared" si="19"/>
        <v>933.89912165657381</v>
      </c>
      <c r="S25" s="34"/>
      <c r="T25" s="29"/>
      <c r="V25" s="31"/>
      <c r="W25" s="31"/>
      <c r="X25" s="30"/>
    </row>
    <row r="26" spans="1:24" x14ac:dyDescent="0.35">
      <c r="A26" s="10"/>
      <c r="B26" s="44" t="s">
        <v>38</v>
      </c>
      <c r="C26" s="6"/>
      <c r="D26" s="74" t="s">
        <v>45</v>
      </c>
      <c r="E26" s="74" t="s">
        <v>45</v>
      </c>
      <c r="F26" s="75"/>
      <c r="G26" s="5"/>
      <c r="H26" s="72"/>
      <c r="I26" s="77" t="s">
        <v>12</v>
      </c>
      <c r="J26" s="47" t="s">
        <v>0</v>
      </c>
      <c r="K26" s="73" t="s">
        <v>45</v>
      </c>
      <c r="L26" s="72"/>
      <c r="M26" s="28"/>
      <c r="O26" s="81"/>
      <c r="P26" s="44" t="s">
        <v>58</v>
      </c>
      <c r="Q26" s="86">
        <v>925.66212628884955</v>
      </c>
      <c r="R26" s="88">
        <f t="shared" si="19"/>
        <v>933.87320855671749</v>
      </c>
      <c r="S26" s="34"/>
      <c r="T26" s="29"/>
      <c r="V26" s="31"/>
      <c r="W26" s="31"/>
      <c r="X26" s="30"/>
    </row>
    <row r="27" spans="1:24" x14ac:dyDescent="0.35">
      <c r="A27" s="10"/>
      <c r="B27" s="44" t="s">
        <v>39</v>
      </c>
      <c r="C27" s="6"/>
      <c r="D27" s="74"/>
      <c r="E27" s="74" t="s">
        <v>45</v>
      </c>
      <c r="F27" s="75" t="s">
        <v>45</v>
      </c>
      <c r="G27" s="35"/>
      <c r="H27" s="72"/>
      <c r="I27" s="77" t="s">
        <v>49</v>
      </c>
      <c r="J27" s="47" t="s">
        <v>0</v>
      </c>
      <c r="K27" s="73" t="s">
        <v>45</v>
      </c>
      <c r="L27" s="72"/>
      <c r="M27" s="17"/>
      <c r="O27" s="81"/>
      <c r="P27" s="44" t="s">
        <v>41</v>
      </c>
      <c r="Q27" s="86">
        <v>909.7809609506844</v>
      </c>
      <c r="R27" s="88">
        <f t="shared" si="19"/>
        <v>917.85116940358478</v>
      </c>
      <c r="S27" s="34"/>
      <c r="T27" s="29"/>
      <c r="V27" s="29"/>
      <c r="W27" s="29"/>
      <c r="X27" s="30"/>
    </row>
    <row r="28" spans="1:24" x14ac:dyDescent="0.35">
      <c r="A28" s="10"/>
      <c r="B28" s="44" t="s">
        <v>40</v>
      </c>
      <c r="C28" s="6"/>
      <c r="D28" s="74"/>
      <c r="E28" s="74" t="s">
        <v>45</v>
      </c>
      <c r="F28" s="75"/>
      <c r="G28" s="35"/>
      <c r="H28" s="72"/>
      <c r="I28" s="56" t="s">
        <v>2</v>
      </c>
      <c r="J28" s="65" t="s">
        <v>0</v>
      </c>
      <c r="K28" s="57" t="s">
        <v>45</v>
      </c>
      <c r="L28" s="72"/>
      <c r="M28" s="17"/>
      <c r="O28" s="81"/>
      <c r="P28" s="44" t="s">
        <v>61</v>
      </c>
      <c r="Q28" s="86">
        <v>900.26327813355203</v>
      </c>
      <c r="R28" s="88">
        <f t="shared" si="19"/>
        <v>908.24906001827867</v>
      </c>
      <c r="S28" s="34"/>
      <c r="T28" s="29"/>
      <c r="V28" s="31"/>
      <c r="W28" s="31"/>
      <c r="X28" s="31"/>
    </row>
    <row r="29" spans="1:24" x14ac:dyDescent="0.35">
      <c r="A29" s="10"/>
      <c r="B29" s="44" t="s">
        <v>41</v>
      </c>
      <c r="C29" s="6"/>
      <c r="D29" s="74" t="s">
        <v>45</v>
      </c>
      <c r="E29" s="74" t="s">
        <v>45</v>
      </c>
      <c r="F29" s="75"/>
      <c r="G29" s="35"/>
      <c r="H29" s="72"/>
      <c r="I29" s="56" t="s">
        <v>14</v>
      </c>
      <c r="J29" s="47" t="s">
        <v>0</v>
      </c>
      <c r="K29" s="57" t="s">
        <v>45</v>
      </c>
      <c r="L29" s="72"/>
      <c r="M29" s="17"/>
      <c r="O29" s="81"/>
      <c r="P29" s="44" t="s">
        <v>42</v>
      </c>
      <c r="Q29" s="86">
        <v>886.59399391178965</v>
      </c>
      <c r="R29" s="88">
        <f t="shared" si="19"/>
        <v>894.45852246433367</v>
      </c>
      <c r="S29" s="34"/>
      <c r="T29" s="29"/>
      <c r="V29" s="29"/>
      <c r="W29" s="29"/>
      <c r="X29" s="30"/>
    </row>
    <row r="30" spans="1:24" x14ac:dyDescent="0.35">
      <c r="A30" s="10"/>
      <c r="B30" s="44" t="s">
        <v>42</v>
      </c>
      <c r="C30" s="6"/>
      <c r="D30" s="74" t="s">
        <v>45</v>
      </c>
      <c r="E30" s="74" t="s">
        <v>45</v>
      </c>
      <c r="F30" s="75"/>
      <c r="G30" s="35"/>
      <c r="H30" s="72"/>
      <c r="I30" s="56" t="s">
        <v>54</v>
      </c>
      <c r="J30" s="47" t="s">
        <v>0</v>
      </c>
      <c r="K30" s="57" t="s">
        <v>45</v>
      </c>
      <c r="L30" s="72"/>
      <c r="M30" s="17"/>
      <c r="O30" s="82"/>
      <c r="P30" s="44" t="s">
        <v>36</v>
      </c>
      <c r="Q30" s="86">
        <v>858.4564954585959</v>
      </c>
      <c r="R30" s="88">
        <f t="shared" si="19"/>
        <v>866.07143044125121</v>
      </c>
      <c r="S30" s="34"/>
      <c r="T30" s="29"/>
      <c r="V30" s="29"/>
      <c r="W30" s="29"/>
      <c r="X30" s="30"/>
    </row>
    <row r="31" spans="1:24" x14ac:dyDescent="0.35">
      <c r="A31" s="10"/>
      <c r="B31" s="44" t="s">
        <v>43</v>
      </c>
      <c r="C31" s="6"/>
      <c r="D31" s="74" t="s">
        <v>45</v>
      </c>
      <c r="E31" s="74" t="s">
        <v>45</v>
      </c>
      <c r="F31" s="75" t="s">
        <v>45</v>
      </c>
      <c r="G31" s="5"/>
      <c r="H31" s="72"/>
      <c r="I31" s="56"/>
      <c r="J31" s="47"/>
      <c r="K31" s="57"/>
      <c r="L31" s="72"/>
      <c r="M31" s="17"/>
      <c r="O31" s="81"/>
      <c r="P31" s="44" t="s">
        <v>44</v>
      </c>
      <c r="Q31" s="86">
        <v>806.6068584854703</v>
      </c>
      <c r="R31" s="88">
        <f t="shared" si="19"/>
        <v>813.7618614663138</v>
      </c>
      <c r="S31" s="34"/>
      <c r="T31" s="29"/>
      <c r="V31" s="29"/>
      <c r="W31" s="29"/>
      <c r="X31" s="30"/>
    </row>
    <row r="32" spans="1:24" x14ac:dyDescent="0.35">
      <c r="A32" s="10"/>
      <c r="B32" s="44" t="s">
        <v>44</v>
      </c>
      <c r="C32" s="8"/>
      <c r="D32" s="76" t="s">
        <v>45</v>
      </c>
      <c r="E32" s="74" t="s">
        <v>45</v>
      </c>
      <c r="F32" s="76" t="s">
        <v>45</v>
      </c>
      <c r="G32" s="8"/>
      <c r="H32" s="72"/>
      <c r="I32" s="56"/>
      <c r="J32" s="47"/>
      <c r="K32" s="57"/>
      <c r="L32" s="72"/>
      <c r="M32" s="28"/>
      <c r="O32" s="82"/>
      <c r="R32" s="32"/>
      <c r="S32" s="34"/>
      <c r="T32" s="29"/>
      <c r="V32" s="29"/>
      <c r="W32" s="29"/>
      <c r="X32" s="30"/>
    </row>
    <row r="33" spans="15:24" x14ac:dyDescent="0.35">
      <c r="O33" s="82"/>
      <c r="P33" s="87"/>
      <c r="Q33" s="21"/>
      <c r="R33" s="33"/>
      <c r="S33" s="34"/>
      <c r="T33" s="29"/>
      <c r="U33" s="29"/>
      <c r="V33" s="29"/>
      <c r="W33" s="29"/>
      <c r="X33" s="30"/>
    </row>
    <row r="34" spans="15:24" x14ac:dyDescent="0.35">
      <c r="O34" s="83"/>
      <c r="P34" s="21"/>
      <c r="Q34" s="21"/>
      <c r="R34" s="21"/>
    </row>
    <row r="35" spans="15:24" x14ac:dyDescent="0.35">
      <c r="O35" s="83"/>
    </row>
    <row r="36" spans="15:24" x14ac:dyDescent="0.35">
      <c r="O36" s="83"/>
    </row>
    <row r="37" spans="15:24" x14ac:dyDescent="0.35">
      <c r="O37" s="83"/>
    </row>
    <row r="38" spans="15:24" x14ac:dyDescent="0.35">
      <c r="O38" s="83"/>
      <c r="P38" s="84"/>
    </row>
    <row r="39" spans="15:24" x14ac:dyDescent="0.35">
      <c r="O39" s="82"/>
    </row>
    <row r="42" spans="15:24" x14ac:dyDescent="0.35">
      <c r="O42" s="81"/>
    </row>
    <row r="44" spans="15:24" x14ac:dyDescent="0.35">
      <c r="O44" s="81"/>
    </row>
    <row r="45" spans="15:24" x14ac:dyDescent="0.35">
      <c r="O45" s="81"/>
    </row>
    <row r="47" spans="15:24" x14ac:dyDescent="0.35">
      <c r="O47" s="81"/>
    </row>
    <row r="48" spans="15:24" x14ac:dyDescent="0.35">
      <c r="O48" s="81"/>
    </row>
    <row r="49" spans="15:16" x14ac:dyDescent="0.35">
      <c r="O49" s="81"/>
      <c r="P49" s="84"/>
    </row>
    <row r="51" spans="15:16" x14ac:dyDescent="0.35">
      <c r="O51" s="81"/>
      <c r="P51" s="84"/>
    </row>
    <row r="52" spans="15:16" x14ac:dyDescent="0.35">
      <c r="O52" s="81"/>
    </row>
    <row r="53" spans="15:16" x14ac:dyDescent="0.35">
      <c r="O53" s="81"/>
    </row>
    <row r="54" spans="15:16" x14ac:dyDescent="0.35">
      <c r="P54" s="84"/>
    </row>
    <row r="55" spans="15:16" x14ac:dyDescent="0.35">
      <c r="O55" s="81"/>
    </row>
    <row r="56" spans="15:16" x14ac:dyDescent="0.35">
      <c r="O56" s="81"/>
    </row>
    <row r="57" spans="15:16" x14ac:dyDescent="0.35">
      <c r="O57" s="81"/>
    </row>
    <row r="58" spans="15:16" x14ac:dyDescent="0.35">
      <c r="O58" s="81"/>
    </row>
    <row r="59" spans="15:16" x14ac:dyDescent="0.35">
      <c r="O59" s="81"/>
    </row>
    <row r="61" spans="15:16" x14ac:dyDescent="0.35">
      <c r="O61" s="81"/>
    </row>
  </sheetData>
  <sortState xmlns:xlrd2="http://schemas.microsoft.com/office/spreadsheetml/2017/richdata2" ref="A3:X16">
    <sortCondition descending="1" ref="S3:S16"/>
  </sortState>
  <mergeCells count="7">
    <mergeCell ref="I19:K19"/>
    <mergeCell ref="F19:G19"/>
    <mergeCell ref="C1:D1"/>
    <mergeCell ref="K1:L1"/>
    <mergeCell ref="I1:J1"/>
    <mergeCell ref="E1:F1"/>
    <mergeCell ref="G1:H1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E691-D754-41C3-853A-FDD380AF7A8F}">
  <dimension ref="A1:T15"/>
  <sheetViews>
    <sheetView workbookViewId="0">
      <selection activeCell="B16" sqref="B16"/>
    </sheetView>
  </sheetViews>
  <sheetFormatPr baseColWidth="10" defaultRowHeight="14.5" x14ac:dyDescent="0.35"/>
  <cols>
    <col min="1" max="1" width="2.81640625" bestFit="1" customWidth="1"/>
    <col min="2" max="2" width="16.54296875" bestFit="1" customWidth="1"/>
    <col min="3" max="3" width="4.453125" bestFit="1" customWidth="1"/>
    <col min="5" max="5" width="6.26953125" bestFit="1" customWidth="1"/>
    <col min="6" max="6" width="5.36328125" bestFit="1" customWidth="1"/>
    <col min="8" max="8" width="6.36328125" bestFit="1" customWidth="1"/>
    <col min="9" max="9" width="5.36328125" bestFit="1" customWidth="1"/>
    <col min="10" max="10" width="6.36328125" bestFit="1" customWidth="1"/>
    <col min="13" max="13" width="5.26953125" bestFit="1" customWidth="1"/>
  </cols>
  <sheetData>
    <row r="1" spans="1:20" x14ac:dyDescent="0.35">
      <c r="A1" s="8">
        <v>15</v>
      </c>
      <c r="B1" s="46" t="s">
        <v>13</v>
      </c>
      <c r="C1" s="47" t="s">
        <v>0</v>
      </c>
      <c r="D1" s="48" t="s">
        <v>45</v>
      </c>
      <c r="E1" s="49">
        <v>264.00905685131852</v>
      </c>
      <c r="F1" s="50">
        <v>84.255164914824206</v>
      </c>
      <c r="G1" s="51"/>
      <c r="H1" s="51"/>
      <c r="I1" s="52">
        <v>87.592107397623792</v>
      </c>
      <c r="J1" s="50">
        <v>92.161784538870521</v>
      </c>
      <c r="K1" s="53"/>
      <c r="L1" s="53"/>
      <c r="M1" s="54"/>
      <c r="N1" s="53"/>
      <c r="O1" s="53"/>
      <c r="P1" s="53"/>
      <c r="Q1" s="54"/>
      <c r="R1" s="54"/>
      <c r="S1" s="55"/>
      <c r="T1" s="54"/>
    </row>
    <row r="2" spans="1:20" x14ac:dyDescent="0.35">
      <c r="A2" s="8">
        <v>31</v>
      </c>
      <c r="B2" s="56" t="s">
        <v>10</v>
      </c>
      <c r="C2" s="47" t="s">
        <v>0</v>
      </c>
      <c r="D2" s="57" t="s">
        <v>45</v>
      </c>
      <c r="E2" s="49">
        <v>189.14</v>
      </c>
      <c r="F2" s="53"/>
      <c r="G2" s="51"/>
      <c r="H2" s="50">
        <v>89.14</v>
      </c>
      <c r="I2" s="51"/>
      <c r="J2" s="58">
        <v>100</v>
      </c>
      <c r="K2" s="51"/>
      <c r="L2" s="51"/>
      <c r="M2" s="51"/>
      <c r="N2" s="51"/>
      <c r="O2" s="51"/>
      <c r="P2" s="51"/>
      <c r="Q2" s="51"/>
      <c r="R2" s="51"/>
      <c r="S2" s="55"/>
      <c r="T2" s="54"/>
    </row>
    <row r="3" spans="1:20" x14ac:dyDescent="0.35">
      <c r="A3" s="8">
        <v>36</v>
      </c>
      <c r="B3" s="59" t="s">
        <v>11</v>
      </c>
      <c r="C3" s="56" t="s">
        <v>0</v>
      </c>
      <c r="D3" s="60" t="s">
        <v>45</v>
      </c>
      <c r="E3" s="49">
        <v>180.82640090324821</v>
      </c>
      <c r="F3" s="53"/>
      <c r="G3" s="51"/>
      <c r="H3" s="50">
        <v>87.87</v>
      </c>
      <c r="I3" s="51"/>
      <c r="J3" s="51"/>
      <c r="K3" s="51"/>
      <c r="L3" s="51"/>
      <c r="M3" s="61">
        <v>92.956400903248209</v>
      </c>
      <c r="N3" s="51"/>
      <c r="O3" s="51"/>
      <c r="P3" s="62"/>
      <c r="Q3" s="51"/>
      <c r="R3" s="63"/>
      <c r="S3" s="64"/>
      <c r="T3" s="54"/>
    </row>
    <row r="4" spans="1:20" x14ac:dyDescent="0.35">
      <c r="A4" s="8">
        <v>43</v>
      </c>
      <c r="B4" s="56" t="s">
        <v>1</v>
      </c>
      <c r="C4" s="65" t="s">
        <v>0</v>
      </c>
      <c r="D4" s="48" t="s">
        <v>45</v>
      </c>
      <c r="E4" s="49">
        <v>100</v>
      </c>
      <c r="F4" s="51"/>
      <c r="G4" s="53"/>
      <c r="H4" s="58">
        <v>100</v>
      </c>
      <c r="I4" s="53"/>
      <c r="J4" s="51"/>
      <c r="K4" s="51"/>
      <c r="L4" s="51"/>
      <c r="M4" s="53"/>
      <c r="N4" s="53"/>
      <c r="O4" s="53"/>
      <c r="P4" s="62"/>
      <c r="Q4" s="53"/>
      <c r="R4" s="66"/>
      <c r="S4" s="67"/>
      <c r="T4" s="54"/>
    </row>
    <row r="5" spans="1:20" x14ac:dyDescent="0.35">
      <c r="A5" s="8">
        <v>45</v>
      </c>
      <c r="B5" s="56" t="s">
        <v>46</v>
      </c>
      <c r="C5" s="47" t="s">
        <v>47</v>
      </c>
      <c r="D5" s="48" t="s">
        <v>45</v>
      </c>
      <c r="E5" s="49">
        <v>99.166364624864073</v>
      </c>
      <c r="F5" s="50">
        <v>99.166364624864073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4"/>
      <c r="S5" s="55"/>
      <c r="T5" s="68"/>
    </row>
    <row r="6" spans="1:20" x14ac:dyDescent="0.35">
      <c r="A6" s="8">
        <v>47</v>
      </c>
      <c r="B6" s="56" t="s">
        <v>48</v>
      </c>
      <c r="C6" s="65" t="s">
        <v>0</v>
      </c>
      <c r="D6" s="57" t="s">
        <v>45</v>
      </c>
      <c r="E6" s="49">
        <v>98.69</v>
      </c>
      <c r="F6" s="53"/>
      <c r="G6" s="51"/>
      <c r="H6" s="50">
        <v>98.69</v>
      </c>
      <c r="I6" s="51"/>
      <c r="J6" s="51"/>
      <c r="K6" s="51"/>
      <c r="L6" s="51"/>
      <c r="M6" s="51"/>
      <c r="N6" s="51"/>
      <c r="O6" s="51"/>
      <c r="P6" s="62"/>
      <c r="Q6" s="51"/>
      <c r="R6" s="51"/>
      <c r="S6" s="55"/>
      <c r="T6" s="54"/>
    </row>
    <row r="7" spans="1:20" x14ac:dyDescent="0.35">
      <c r="A7" s="8">
        <v>48</v>
      </c>
      <c r="B7" s="46" t="s">
        <v>12</v>
      </c>
      <c r="C7" s="47" t="s">
        <v>0</v>
      </c>
      <c r="D7" s="48" t="s">
        <v>45</v>
      </c>
      <c r="E7" s="49">
        <v>98.01</v>
      </c>
      <c r="F7" s="53"/>
      <c r="G7" s="51"/>
      <c r="H7" s="50">
        <v>98.01</v>
      </c>
      <c r="I7" s="51"/>
      <c r="J7" s="51"/>
      <c r="K7" s="51"/>
      <c r="L7" s="51"/>
      <c r="M7" s="51"/>
      <c r="N7" s="53"/>
      <c r="O7" s="53"/>
      <c r="P7" s="62"/>
      <c r="Q7" s="51"/>
      <c r="R7" s="63"/>
      <c r="S7" s="55"/>
      <c r="T7" s="54"/>
    </row>
    <row r="8" spans="1:20" x14ac:dyDescent="0.35">
      <c r="A8" s="8">
        <v>53</v>
      </c>
      <c r="B8" s="46" t="s">
        <v>49</v>
      </c>
      <c r="C8" s="47" t="s">
        <v>0</v>
      </c>
      <c r="D8" s="48" t="s">
        <v>45</v>
      </c>
      <c r="E8" s="49">
        <v>94.164924415715774</v>
      </c>
      <c r="F8" s="53"/>
      <c r="G8" s="51"/>
      <c r="H8" s="53"/>
      <c r="I8" s="51"/>
      <c r="J8" s="50">
        <v>94.164924415715774</v>
      </c>
      <c r="K8" s="51"/>
      <c r="L8" s="51"/>
      <c r="M8" s="51"/>
      <c r="N8" s="51"/>
      <c r="O8" s="51"/>
      <c r="P8" s="62"/>
      <c r="Q8" s="51"/>
      <c r="R8" s="69"/>
      <c r="S8" s="55"/>
      <c r="T8" s="54"/>
    </row>
    <row r="9" spans="1:20" x14ac:dyDescent="0.35">
      <c r="A9" s="8">
        <v>74</v>
      </c>
      <c r="B9" s="56" t="s">
        <v>2</v>
      </c>
      <c r="C9" s="65" t="s">
        <v>0</v>
      </c>
      <c r="D9" s="57" t="s">
        <v>45</v>
      </c>
      <c r="E9" s="49">
        <v>91.098098380124981</v>
      </c>
      <c r="F9" s="51"/>
      <c r="G9" s="51"/>
      <c r="H9" s="51"/>
      <c r="I9" s="51"/>
      <c r="J9" s="50">
        <v>91.098098380124981</v>
      </c>
      <c r="K9" s="51"/>
      <c r="L9" s="51"/>
      <c r="M9" s="51"/>
      <c r="N9" s="51"/>
      <c r="O9" s="51"/>
      <c r="P9" s="51"/>
      <c r="Q9" s="51"/>
      <c r="R9" s="51"/>
      <c r="S9" s="55"/>
      <c r="T9" s="54"/>
    </row>
    <row r="10" spans="1:20" x14ac:dyDescent="0.35">
      <c r="A10" s="8">
        <v>76</v>
      </c>
      <c r="B10" s="56" t="s">
        <v>14</v>
      </c>
      <c r="C10" s="47" t="s">
        <v>0</v>
      </c>
      <c r="D10" s="57" t="s">
        <v>45</v>
      </c>
      <c r="E10" s="49">
        <v>90.137053603097499</v>
      </c>
      <c r="F10" s="51"/>
      <c r="G10" s="51"/>
      <c r="H10" s="51"/>
      <c r="I10" s="51"/>
      <c r="J10" s="50">
        <v>90.137053603097499</v>
      </c>
      <c r="K10" s="51"/>
      <c r="L10" s="51"/>
      <c r="M10" s="51"/>
      <c r="N10" s="51"/>
      <c r="O10" s="51"/>
      <c r="P10" s="51"/>
      <c r="Q10" s="51"/>
      <c r="R10" s="63"/>
      <c r="S10" s="55"/>
      <c r="T10" s="54"/>
    </row>
    <row r="11" spans="1:20" x14ac:dyDescent="0.35">
      <c r="B11" s="78" t="s">
        <v>53</v>
      </c>
      <c r="C11" s="79" t="s">
        <v>0</v>
      </c>
      <c r="D11" s="80" t="s">
        <v>45</v>
      </c>
      <c r="E11">
        <v>942.8</v>
      </c>
    </row>
    <row r="12" spans="1:20" x14ac:dyDescent="0.35">
      <c r="B12" s="78" t="s">
        <v>54</v>
      </c>
      <c r="C12" s="79" t="s">
        <v>0</v>
      </c>
      <c r="D12" s="80" t="s">
        <v>45</v>
      </c>
      <c r="E12" s="34">
        <v>938.4</v>
      </c>
    </row>
    <row r="13" spans="1:20" x14ac:dyDescent="0.35">
      <c r="B13" s="78" t="s">
        <v>55</v>
      </c>
      <c r="C13" s="79" t="s">
        <v>0</v>
      </c>
      <c r="D13" s="80" t="s">
        <v>45</v>
      </c>
      <c r="E13" s="34">
        <v>902.3</v>
      </c>
    </row>
    <row r="14" spans="1:20" x14ac:dyDescent="0.35">
      <c r="B14" s="78" t="s">
        <v>56</v>
      </c>
      <c r="C14" s="79" t="s">
        <v>0</v>
      </c>
      <c r="D14" s="80" t="s">
        <v>45</v>
      </c>
      <c r="E14" s="34">
        <v>901.6</v>
      </c>
    </row>
    <row r="15" spans="1:20" x14ac:dyDescent="0.35">
      <c r="B15" s="78" t="s">
        <v>57</v>
      </c>
      <c r="C15" s="79" t="s">
        <v>0</v>
      </c>
      <c r="D15" s="80" t="s">
        <v>45</v>
      </c>
      <c r="E15" s="34">
        <v>840.1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Tabelle1</vt:lpstr>
      <vt:lpstr>Eurotour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Fricke</dc:creator>
  <cp:lastModifiedBy>Andréas Fricke</cp:lastModifiedBy>
  <dcterms:created xsi:type="dcterms:W3CDTF">2013-10-03T22:03:01Z</dcterms:created>
  <dcterms:modified xsi:type="dcterms:W3CDTF">2019-09-24T19:42:41Z</dcterms:modified>
</cp:coreProperties>
</file>